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<sst xmlns="http://schemas.openxmlformats.org/spreadsheetml/2006/main" count="1040" uniqueCount="70">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</sst>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70" zoomScaleNormal="70" zoomScaleSheetLayoutView="70"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71" sqref="Y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31310.8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>
        <v>15655.4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22812.799999999992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80984.3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>
        <v>21732.5</v>
      </c>
      <c r="M8" s="127"/>
      <c r="N8" s="127"/>
      <c r="O8" s="127">
        <v>2554</v>
      </c>
      <c r="P8" s="127">
        <v>1788.4</v>
      </c>
      <c r="Q8" s="127">
        <v>3446.9</v>
      </c>
      <c r="R8" s="127">
        <v>10530.2</v>
      </c>
      <c r="S8" s="127">
        <v>6013</v>
      </c>
      <c r="T8" s="127"/>
      <c r="U8" s="127"/>
      <c r="V8" s="127">
        <v>4116.1</v>
      </c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56641.00662000023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20509.7</v>
      </c>
      <c r="L9" s="90">
        <f t="shared" si="0"/>
        <v>5040</v>
      </c>
      <c r="M9" s="90">
        <f t="shared" si="0"/>
        <v>0</v>
      </c>
      <c r="N9" s="90">
        <f t="shared" si="0"/>
        <v>0</v>
      </c>
      <c r="O9" s="90">
        <f t="shared" si="0"/>
        <v>31262.6</v>
      </c>
      <c r="P9" s="90">
        <f>P10+P15+P24+P33+P47+P52+P54+P61+P62+P71+P72+P88+P76+P81+P83+P82+P69+P89+P90+P91+P70+P40+P92</f>
        <v>4107.2</v>
      </c>
      <c r="Q9" s="90">
        <f>Q10+Q15+Q24+Q33+Q47+Q52+Q54+Q61+Q62+Q71+Q72+Q88+Q76+Q81+Q83+Q82+Q69+Q89+Q90+Q91+Q70+Q40+Q92</f>
        <v>4093.2999999999997</v>
      </c>
      <c r="R9" s="90">
        <f t="shared" si="0"/>
        <v>1097.4999999999998</v>
      </c>
      <c r="S9" s="90">
        <f t="shared" si="0"/>
        <v>619.8</v>
      </c>
      <c r="T9" s="90">
        <f t="shared" si="0"/>
        <v>0</v>
      </c>
      <c r="U9" s="90">
        <f t="shared" si="0"/>
        <v>0</v>
      </c>
      <c r="V9" s="90">
        <f t="shared" si="0"/>
        <v>101.69999999999999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110114.1</v>
      </c>
      <c r="AP9" s="90">
        <f>AP10+AP15+AP24+AP33+AP47+AP52+AP54+AP61+AP62+AP71+AP72+AP76+AP88+AP81+AP83+AP82+AP69+AP89+AP91+AP90+AP70+AP40+AP92</f>
        <v>190853.30000000002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>
        <v>9.3</v>
      </c>
      <c r="M10" s="141"/>
      <c r="N10" s="140"/>
      <c r="O10" s="140">
        <v>2730.8</v>
      </c>
      <c r="P10" s="140">
        <v>3278.9</v>
      </c>
      <c r="Q10" s="140">
        <v>30.5</v>
      </c>
      <c r="R10" s="140">
        <v>24.5</v>
      </c>
      <c r="S10" s="140">
        <v>5.5</v>
      </c>
      <c r="T10" s="140"/>
      <c r="U10" s="140"/>
      <c r="V10" s="140">
        <v>2</v>
      </c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6631.200000000001</v>
      </c>
      <c r="AP10" s="140">
        <f>B10+C10-AO10</f>
        <v>18121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>
        <v>2727.5</v>
      </c>
      <c r="P11" s="140">
        <v>3263.5</v>
      </c>
      <c r="Q11" s="140">
        <v>22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6418.3</v>
      </c>
      <c r="AP11" s="140">
        <f>B11+C11-AO11</f>
        <v>15292.300000000007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>
        <v>1.4</v>
      </c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41.1</v>
      </c>
      <c r="AP12" s="140">
        <f>B12+C12-AO12</f>
        <v>263.1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9.3</v>
      </c>
      <c r="M14" s="140">
        <f t="shared" si="2"/>
        <v>0</v>
      </c>
      <c r="N14" s="140">
        <f t="shared" si="2"/>
        <v>0</v>
      </c>
      <c r="O14" s="140">
        <f t="shared" si="2"/>
        <v>3.300000000000182</v>
      </c>
      <c r="P14" s="140">
        <f>P10-P11-P12-P13</f>
        <v>15.400000000000091</v>
      </c>
      <c r="Q14" s="140">
        <f>Q10-Q11-Q12-Q13</f>
        <v>7.1</v>
      </c>
      <c r="R14" s="140">
        <f t="shared" si="2"/>
        <v>24.5</v>
      </c>
      <c r="S14" s="140">
        <f t="shared" si="2"/>
        <v>5.5</v>
      </c>
      <c r="T14" s="140">
        <f t="shared" si="2"/>
        <v>0</v>
      </c>
      <c r="U14" s="140">
        <f t="shared" si="2"/>
        <v>0</v>
      </c>
      <c r="V14" s="140">
        <f t="shared" si="2"/>
        <v>2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171.80000000000027</v>
      </c>
      <c r="AP14" s="140">
        <f>AP10-AP11-AP12-AP13</f>
        <v>2565.5999999999935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>
        <v>546.3</v>
      </c>
      <c r="M15" s="146"/>
      <c r="N15" s="146"/>
      <c r="O15" s="146">
        <f>13358.9+10402.7</f>
        <v>23761.6</v>
      </c>
      <c r="P15" s="146">
        <v>206.6</v>
      </c>
      <c r="Q15" s="146">
        <v>1361</v>
      </c>
      <c r="R15" s="146">
        <v>30.8</v>
      </c>
      <c r="S15" s="146">
        <v>53</v>
      </c>
      <c r="T15" s="146"/>
      <c r="U15" s="146"/>
      <c r="V15" s="146">
        <v>1</v>
      </c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27557.499999999996</v>
      </c>
      <c r="AP15" s="140">
        <f aca="true" t="shared" si="3" ref="AP15:AP31">B15+C15-AO15</f>
        <v>78976.10000000003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>
        <v>10402.7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10405.2</v>
      </c>
      <c r="AP16" s="149">
        <f t="shared" si="3"/>
        <v>16727.600000000002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>
        <f>12639.1+10402.7-45.1</f>
        <v>22996.700000000004</v>
      </c>
      <c r="P17" s="140"/>
      <c r="Q17" s="140">
        <v>250.6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23354.700000000004</v>
      </c>
      <c r="AP17" s="140">
        <f t="shared" si="3"/>
        <v>48990.35999999998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380.8</v>
      </c>
      <c r="K19" s="140"/>
      <c r="L19" s="140">
        <v>341.7</v>
      </c>
      <c r="M19" s="140"/>
      <c r="N19" s="140"/>
      <c r="O19" s="140">
        <v>605.7</v>
      </c>
      <c r="P19" s="140">
        <v>0.7</v>
      </c>
      <c r="Q19" s="140">
        <v>549.5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2198.5</v>
      </c>
      <c r="AP19" s="140">
        <f t="shared" si="3"/>
        <v>4377.299999999998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>
        <v>192.5</v>
      </c>
      <c r="M20" s="140"/>
      <c r="N20" s="140"/>
      <c r="O20" s="140">
        <v>40.7</v>
      </c>
      <c r="P20" s="140">
        <v>11.4</v>
      </c>
      <c r="Q20" s="140">
        <v>69.7</v>
      </c>
      <c r="R20" s="140">
        <v>4.6</v>
      </c>
      <c r="S20" s="140">
        <v>2.5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718.6000000000001</v>
      </c>
      <c r="AP20" s="140">
        <f t="shared" si="3"/>
        <v>10943.5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>
        <f>75.4+77.4</f>
        <v>152.8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213</v>
      </c>
      <c r="AP21" s="140">
        <f t="shared" si="3"/>
        <v>2098.0999999999995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68.09999999999997</v>
      </c>
      <c r="K23" s="140">
        <f t="shared" si="4"/>
        <v>239.5</v>
      </c>
      <c r="L23" s="140">
        <f t="shared" si="4"/>
        <v>12.099999999999966</v>
      </c>
      <c r="M23" s="140">
        <f t="shared" si="4"/>
        <v>0</v>
      </c>
      <c r="N23" s="140">
        <f t="shared" si="4"/>
        <v>0</v>
      </c>
      <c r="O23" s="140">
        <f t="shared" si="4"/>
        <v>118.49999999999413</v>
      </c>
      <c r="P23" s="140">
        <f>P15-P17-P18-P19-P20-P21-P22</f>
        <v>41.69999999999999</v>
      </c>
      <c r="Q23" s="140">
        <f>Q15-Q17-Q18-Q19-Q20-Q21-Q22</f>
        <v>491.2000000000001</v>
      </c>
      <c r="R23" s="140">
        <f t="shared" si="4"/>
        <v>26.200000000000003</v>
      </c>
      <c r="S23" s="140">
        <f t="shared" si="4"/>
        <v>50.5</v>
      </c>
      <c r="T23" s="140">
        <f t="shared" si="4"/>
        <v>0</v>
      </c>
      <c r="U23" s="140">
        <f t="shared" si="4"/>
        <v>0</v>
      </c>
      <c r="V23" s="140">
        <f t="shared" si="4"/>
        <v>1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1072.6999999999941</v>
      </c>
      <c r="AP23" s="140">
        <f t="shared" si="3"/>
        <v>12530.400000000005</v>
      </c>
      <c r="AR23" s="143"/>
    </row>
    <row r="24" spans="1:44" s="142" customFormat="1" ht="15" customHeight="1">
      <c r="A24" s="138" t="s">
        <v>7</v>
      </c>
      <c r="B24" s="139">
        <f>37075.1-612.8-791.7+350.9</f>
        <v>36021.5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>
        <v>85.8</v>
      </c>
      <c r="M24" s="140"/>
      <c r="N24" s="140"/>
      <c r="O24" s="140">
        <f>5.5+1710.8</f>
        <v>1716.3</v>
      </c>
      <c r="P24" s="140"/>
      <c r="Q24" s="140">
        <f>762.3+1210.8</f>
        <v>1973.1</v>
      </c>
      <c r="R24" s="140"/>
      <c r="S24" s="140">
        <v>4.1</v>
      </c>
      <c r="T24" s="140"/>
      <c r="U24" s="140"/>
      <c r="V24" s="140">
        <v>9.2</v>
      </c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13226.4</v>
      </c>
      <c r="AP24" s="140">
        <f t="shared" si="3"/>
        <v>34932.799999999996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>
        <v>1710.8</v>
      </c>
      <c r="P25" s="150"/>
      <c r="Q25" s="150">
        <v>1210.8</v>
      </c>
      <c r="R25" s="150"/>
      <c r="S25" s="150">
        <v>4.1</v>
      </c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11444.8</v>
      </c>
      <c r="AP25" s="149">
        <f t="shared" si="3"/>
        <v>5693.100000000002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35930.6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85.8</v>
      </c>
      <c r="M32" s="140">
        <f t="shared" si="5"/>
        <v>0</v>
      </c>
      <c r="N32" s="140">
        <f t="shared" si="5"/>
        <v>0</v>
      </c>
      <c r="O32" s="140">
        <f t="shared" si="5"/>
        <v>1716.3</v>
      </c>
      <c r="P32" s="140">
        <f>P24-P26-P27-P28-P29-P30-P31</f>
        <v>0</v>
      </c>
      <c r="Q32" s="140">
        <f>Q24-Q26-Q27-Q28-Q29-Q30-Q31</f>
        <v>1973.1</v>
      </c>
      <c r="R32" s="140">
        <f t="shared" si="5"/>
        <v>0</v>
      </c>
      <c r="S32" s="140">
        <f t="shared" si="5"/>
        <v>4.1</v>
      </c>
      <c r="T32" s="140">
        <f t="shared" si="5"/>
        <v>0</v>
      </c>
      <c r="U32" s="140">
        <f t="shared" si="5"/>
        <v>0</v>
      </c>
      <c r="V32" s="140">
        <f t="shared" si="5"/>
        <v>9.2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13226.4</v>
      </c>
      <c r="AP32" s="140">
        <f>AP24-AP30</f>
        <v>34707.49999999999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43.2</v>
      </c>
      <c r="P33" s="140">
        <v>47.7</v>
      </c>
      <c r="Q33" s="140">
        <v>1.1</v>
      </c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92</v>
      </c>
      <c r="AP33" s="140">
        <f aca="true" t="shared" si="6" ref="AP33:AP38">B33+C33-AO33</f>
        <v>591.0000000000007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>
        <v>33.5</v>
      </c>
      <c r="P34" s="140">
        <v>47.7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81.2</v>
      </c>
      <c r="AP34" s="140">
        <f t="shared" si="6"/>
        <v>305.09999999999997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>
        <v>0.5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78.80000000000001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9.700000000000003</v>
      </c>
      <c r="P39" s="140">
        <f>P33-P34-P36-P38-P37-P35</f>
        <v>0</v>
      </c>
      <c r="Q39" s="140">
        <f>Q33-Q34-Q36-Q38-Q37-Q35</f>
        <v>0.6000000000000001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10.300000000000002</v>
      </c>
      <c r="AP39" s="140">
        <f>AP33-AP34-AP36-AP38-AP35-AP37</f>
        <v>204.5000000000007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443.2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457.5</v>
      </c>
      <c r="AP40" s="140">
        <f aca="true" t="shared" si="8" ref="AP40:AP45">B40+C40-AO40</f>
        <v>1437.1000000000001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416.6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416.6</v>
      </c>
      <c r="AP41" s="140">
        <f t="shared" si="8"/>
        <v>1170.7999999999997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>
        <v>1.8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3.5</v>
      </c>
      <c r="AP44" s="140">
        <f t="shared" si="8"/>
        <v>160.70000000000005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24.799999999999965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37.39999999999996</v>
      </c>
      <c r="AP46" s="140">
        <f>AP40-AP41-AP42-AP43-AP44-AP45</f>
        <v>100.40000000000038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>
        <v>12.5</v>
      </c>
      <c r="M47" s="154"/>
      <c r="N47" s="154"/>
      <c r="O47" s="154">
        <v>24.7</v>
      </c>
      <c r="P47" s="154">
        <v>31.3</v>
      </c>
      <c r="Q47" s="154"/>
      <c r="R47" s="154">
        <v>7.8</v>
      </c>
      <c r="S47" s="154">
        <v>157.8</v>
      </c>
      <c r="T47" s="154"/>
      <c r="U47" s="154"/>
      <c r="V47" s="154">
        <v>15</v>
      </c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2376.6000000000004</v>
      </c>
      <c r="AP47" s="140">
        <f>B47+C47-AO47</f>
        <v>10151.6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31.3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31.3</v>
      </c>
      <c r="AP48" s="140">
        <f>B48+C48-AO48</f>
        <v>122.30000000000003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>
        <v>19.4</v>
      </c>
      <c r="P49" s="140"/>
      <c r="Q49" s="140"/>
      <c r="R49" s="140">
        <v>7.8</v>
      </c>
      <c r="S49" s="140">
        <v>146.4</v>
      </c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2208.4</v>
      </c>
      <c r="AP49" s="140">
        <f>B49+C49-AO49</f>
        <v>8296.400000000003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12.5</v>
      </c>
      <c r="M51" s="140">
        <f t="shared" si="10"/>
        <v>0</v>
      </c>
      <c r="N51" s="140">
        <f t="shared" si="10"/>
        <v>0</v>
      </c>
      <c r="O51" s="140">
        <f t="shared" si="10"/>
        <v>5.300000000000001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11.400000000000006</v>
      </c>
      <c r="T51" s="140">
        <f t="shared" si="10"/>
        <v>0</v>
      </c>
      <c r="U51" s="140">
        <f t="shared" si="10"/>
        <v>0</v>
      </c>
      <c r="V51" s="140">
        <f t="shared" si="10"/>
        <v>15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136.9000000000001</v>
      </c>
      <c r="AP51" s="140">
        <f>AP47-AP49-AP48</f>
        <v>1732.8999999999971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>
        <v>2.2</v>
      </c>
      <c r="L52" s="140">
        <v>5.2</v>
      </c>
      <c r="M52" s="140"/>
      <c r="N52" s="140"/>
      <c r="O52" s="140">
        <v>936.4</v>
      </c>
      <c r="P52" s="140">
        <v>253.7</v>
      </c>
      <c r="Q52" s="140">
        <v>32.3</v>
      </c>
      <c r="R52" s="140">
        <v>1034.1</v>
      </c>
      <c r="S52" s="140"/>
      <c r="T52" s="140"/>
      <c r="U52" s="140"/>
      <c r="V52" s="140">
        <v>18.3</v>
      </c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6828.999999999999</v>
      </c>
      <c r="AP52" s="140">
        <f aca="true" t="shared" si="11" ref="AP52:AP59">B52+C52-AO52</f>
        <v>15705.199999999997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>
        <v>2.2</v>
      </c>
      <c r="L53" s="140"/>
      <c r="M53" s="140"/>
      <c r="N53" s="140"/>
      <c r="O53" s="140"/>
      <c r="P53" s="140"/>
      <c r="Q53" s="140">
        <v>6.1</v>
      </c>
      <c r="R53" s="140"/>
      <c r="S53" s="140"/>
      <c r="T53" s="140"/>
      <c r="U53" s="140"/>
      <c r="V53" s="140">
        <v>12.3</v>
      </c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893.4</v>
      </c>
      <c r="AP53" s="140">
        <f t="shared" si="11"/>
        <v>2062.2999999999997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>
        <v>21.4</v>
      </c>
      <c r="M54" s="140"/>
      <c r="N54" s="140"/>
      <c r="O54" s="140">
        <v>306.6</v>
      </c>
      <c r="P54" s="140">
        <v>20.3</v>
      </c>
      <c r="Q54" s="140">
        <v>11.9</v>
      </c>
      <c r="R54" s="140"/>
      <c r="S54" s="140">
        <v>220.1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1104</v>
      </c>
      <c r="AP54" s="140">
        <f t="shared" si="11"/>
        <v>3148.3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100.7</v>
      </c>
      <c r="L55" s="140"/>
      <c r="M55" s="140"/>
      <c r="N55" s="140"/>
      <c r="O55" s="140">
        <v>306.6</v>
      </c>
      <c r="P55" s="140">
        <v>1.9</v>
      </c>
      <c r="Q55" s="140">
        <v>11.9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433.9</v>
      </c>
      <c r="AP55" s="140">
        <f t="shared" si="11"/>
        <v>1107.1999999999998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>
        <v>8.5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8.5</v>
      </c>
      <c r="AP57" s="140">
        <f t="shared" si="11"/>
        <v>210.49999999999994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62.8</v>
      </c>
      <c r="L60" s="140">
        <f t="shared" si="12"/>
        <v>12.899999999999999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18.400000000000002</v>
      </c>
      <c r="Q60" s="140">
        <f t="shared" si="12"/>
        <v>0</v>
      </c>
      <c r="R60" s="140">
        <f t="shared" si="12"/>
        <v>0</v>
      </c>
      <c r="S60" s="140">
        <f t="shared" si="12"/>
        <v>220.1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661.6</v>
      </c>
      <c r="AP60" s="140">
        <f>AP54-AP55-AP57-AP59-AP56-AP58</f>
        <v>1810.8000000000004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>
        <v>24.5</v>
      </c>
      <c r="R61" s="140"/>
      <c r="S61" s="140">
        <v>7</v>
      </c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31.5</v>
      </c>
      <c r="AP61" s="140">
        <f aca="true" t="shared" si="14" ref="AP61:AP67">B61+C61-AO61</f>
        <v>267.19999999999993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>
        <v>170.1</v>
      </c>
      <c r="P62" s="140">
        <v>217.2</v>
      </c>
      <c r="Q62" s="140">
        <v>603.8</v>
      </c>
      <c r="R62" s="140"/>
      <c r="S62" s="140">
        <v>0.2</v>
      </c>
      <c r="T62" s="140"/>
      <c r="U62" s="140"/>
      <c r="V62" s="140">
        <v>19.6</v>
      </c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1228.8999999999999</v>
      </c>
      <c r="AP62" s="140">
        <f t="shared" si="14"/>
        <v>10131.800000000001</v>
      </c>
      <c r="AR62" s="143"/>
    </row>
    <row r="63" spans="1:44" s="142" customFormat="1" ht="15.75">
      <c r="A63" s="144" t="s">
        <v>5</v>
      </c>
      <c r="B63" s="139">
        <v>1840.8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>
        <v>170.1</v>
      </c>
      <c r="P63" s="140"/>
      <c r="Q63" s="140">
        <v>602.2</v>
      </c>
      <c r="R63" s="140"/>
      <c r="S63" s="140">
        <v>0.2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772.5000000000001</v>
      </c>
      <c r="AP63" s="140">
        <f t="shared" si="14"/>
        <v>2804.7999999999993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>
        <v>10.4</v>
      </c>
      <c r="Q65" s="140">
        <v>1.6</v>
      </c>
      <c r="R65" s="140"/>
      <c r="S65" s="140"/>
      <c r="T65" s="140"/>
      <c r="U65" s="140"/>
      <c r="V65" s="140">
        <v>8.2</v>
      </c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169.7</v>
      </c>
      <c r="AP65" s="140">
        <f t="shared" si="14"/>
        <v>1217.7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>
        <v>0.8</v>
      </c>
      <c r="Q66" s="140"/>
      <c r="R66" s="140"/>
      <c r="S66" s="140"/>
      <c r="T66" s="140"/>
      <c r="U66" s="140"/>
      <c r="V66" s="140">
        <v>0.3</v>
      </c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14.200000000000001</v>
      </c>
      <c r="AP66" s="140">
        <f t="shared" si="14"/>
        <v>156.2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1509.0000000000002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205.99999999999997</v>
      </c>
      <c r="Q68" s="140">
        <f>Q62-Q63-Q66-Q67-Q65-Q64</f>
        <v>-9.103828801926284E-14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11.100000000000001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272.4999999999999</v>
      </c>
      <c r="AP68" s="140">
        <f>AP62-AP63-AP66-AP67-AP65-AP64</f>
        <v>4705.200000000003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882.7</v>
      </c>
      <c r="AP69" s="158">
        <f aca="true" t="shared" si="16" ref="AP69:AP92">B69+C69-AO69</f>
        <v>513.3999999999999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>
        <v>1071.3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1757.1999999999998</v>
      </c>
      <c r="AP71" s="158">
        <f t="shared" si="16"/>
        <v>665.8999999999996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</f>
        <v>2350.7999999999997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>
        <v>1.3</v>
      </c>
      <c r="M72" s="140"/>
      <c r="N72" s="140"/>
      <c r="O72" s="140">
        <v>36.9</v>
      </c>
      <c r="P72" s="140"/>
      <c r="Q72" s="140">
        <v>44.4</v>
      </c>
      <c r="R72" s="140">
        <v>0.3</v>
      </c>
      <c r="S72" s="140">
        <v>172.1</v>
      </c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475.29999999999995</v>
      </c>
      <c r="AP72" s="158">
        <f t="shared" si="16"/>
        <v>4954.099999999999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>
        <v>0.7</v>
      </c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52.800000000000004</v>
      </c>
      <c r="AP74" s="158">
        <f t="shared" si="16"/>
        <v>705.6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>
        <v>4.1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4.1</v>
      </c>
      <c r="AP75" s="158">
        <f t="shared" si="16"/>
        <v>474.79999999999995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>
        <v>51.5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71.4</v>
      </c>
      <c r="AP76" s="158">
        <f t="shared" si="16"/>
        <v>988.6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>
        <v>51.4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65.9</v>
      </c>
      <c r="AP77" s="158">
        <f t="shared" si="16"/>
        <v>110.29999999999998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>
        <v>21.5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21.5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>
        <v>2471.4</v>
      </c>
      <c r="M89" s="140"/>
      <c r="N89" s="140"/>
      <c r="O89" s="140"/>
      <c r="P89" s="140"/>
      <c r="Q89" s="140">
        <v>10.7</v>
      </c>
      <c r="R89" s="140"/>
      <c r="S89" s="140"/>
      <c r="T89" s="140"/>
      <c r="U89" s="140"/>
      <c r="V89" s="140">
        <v>36.6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6107.600000000001</v>
      </c>
      <c r="AP89" s="140">
        <f t="shared" si="16"/>
        <v>6395.600000000005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>
        <v>1886.8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1886.8</v>
      </c>
      <c r="AP90" s="140">
        <f t="shared" si="16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</f>
        <v>39374.799999999996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0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20509.7</v>
      </c>
      <c r="L94" s="168">
        <f t="shared" si="17"/>
        <v>5040</v>
      </c>
      <c r="M94" s="168">
        <f t="shared" si="17"/>
        <v>0</v>
      </c>
      <c r="N94" s="168">
        <f t="shared" si="17"/>
        <v>0</v>
      </c>
      <c r="O94" s="168">
        <f t="shared" si="17"/>
        <v>31262.6</v>
      </c>
      <c r="P94" s="168">
        <f>P10+P15+P24+P33+P47+P52+P54+P61+P62+P69+P71+P72+P76+P81+P82+P83+P88+P89+P90+P91+P40+P92+P70</f>
        <v>4107.2</v>
      </c>
      <c r="Q94" s="168">
        <f>Q10+Q15+Q24+Q33+Q47+Q52+Q54+Q61+Q62+Q69+Q71+Q72+Q76+Q81+Q82+Q83+Q88+Q89+Q90+Q91+Q40+Q92+Q70</f>
        <v>4093.2999999999997</v>
      </c>
      <c r="R94" s="168">
        <f t="shared" si="17"/>
        <v>1097.4999999999998</v>
      </c>
      <c r="S94" s="168">
        <f t="shared" si="17"/>
        <v>619.8</v>
      </c>
      <c r="T94" s="168">
        <f t="shared" si="17"/>
        <v>0</v>
      </c>
      <c r="U94" s="168">
        <f t="shared" si="17"/>
        <v>0</v>
      </c>
      <c r="V94" s="168">
        <f t="shared" si="17"/>
        <v>101.69999999999999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110114.1</v>
      </c>
      <c r="AP94" s="168">
        <f>AP10+AP15+AP24+AP33+AP47+AP52+AP54+AP61+AP62+AP69+AP71+AP72+AP76+AP81+AP82+AP83+AP88+AP89+AP90+AP91+AP70+AP40+AP92</f>
        <v>190853.30000000002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70891.99999999999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100.7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26651</v>
      </c>
      <c r="P95" s="140">
        <f>P11+P17+P26+P34+P55+P63+P73+P41+P77+P48</f>
        <v>3395.8</v>
      </c>
      <c r="Q95" s="140">
        <f>Q11+Q17+Q26+Q34+Q55+Q63+Q73+Q41+Q77+Q48</f>
        <v>886.7</v>
      </c>
      <c r="R95" s="140">
        <f t="shared" si="18"/>
        <v>0</v>
      </c>
      <c r="S95" s="140">
        <f t="shared" si="18"/>
        <v>0.2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31574.4</v>
      </c>
      <c r="AP95" s="140">
        <f>B95+C95-AO95</f>
        <v>69983.65999999997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16.6</v>
      </c>
      <c r="L96" s="140">
        <f t="shared" si="19"/>
        <v>201</v>
      </c>
      <c r="M96" s="140">
        <f t="shared" si="19"/>
        <v>0</v>
      </c>
      <c r="N96" s="140">
        <f t="shared" si="19"/>
        <v>0</v>
      </c>
      <c r="O96" s="140">
        <f t="shared" si="19"/>
        <v>42.5</v>
      </c>
      <c r="P96" s="140">
        <f>P12+P20+P29+P36+P57+P66+P44+P80+P74+P53</f>
        <v>12.200000000000001</v>
      </c>
      <c r="Q96" s="140">
        <f>Q12+Q20+Q29+Q36+Q57+Q66+Q44+Q80+Q74+Q53</f>
        <v>78.4</v>
      </c>
      <c r="R96" s="140">
        <f t="shared" si="19"/>
        <v>4.6</v>
      </c>
      <c r="S96" s="140">
        <f t="shared" si="19"/>
        <v>2.5</v>
      </c>
      <c r="T96" s="140">
        <f t="shared" si="19"/>
        <v>0</v>
      </c>
      <c r="U96" s="140">
        <f t="shared" si="19"/>
        <v>0</v>
      </c>
      <c r="V96" s="140">
        <f t="shared" si="19"/>
        <v>12.600000000000001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1732.8999999999999</v>
      </c>
      <c r="AP96" s="140">
        <f>B96+C96-AO96</f>
        <v>14583.6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380.8</v>
      </c>
      <c r="K98" s="140">
        <f t="shared" si="21"/>
        <v>149.5</v>
      </c>
      <c r="L98" s="140">
        <f t="shared" si="21"/>
        <v>341.7</v>
      </c>
      <c r="M98" s="140">
        <f t="shared" si="21"/>
        <v>0</v>
      </c>
      <c r="N98" s="140">
        <f t="shared" si="21"/>
        <v>0</v>
      </c>
      <c r="O98" s="140">
        <f t="shared" si="21"/>
        <v>605.7</v>
      </c>
      <c r="P98" s="140">
        <f>P19+P28+P65+P35+P43+P56+P79</f>
        <v>11.1</v>
      </c>
      <c r="Q98" s="140">
        <f>Q19+Q28+Q65+Q35+Q43+Q56+Q79</f>
        <v>551.1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8.2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2368.2</v>
      </c>
      <c r="AP98" s="140">
        <f>B98+C98-AO98</f>
        <v>5602.799999999998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19.4</v>
      </c>
      <c r="P99" s="140">
        <f>P21+P30+P49+P37+P58+P13+P75+P67</f>
        <v>152.8</v>
      </c>
      <c r="Q99" s="140">
        <f>Q21+Q30+Q49+Q37+Q58+Q13+Q75+Q67</f>
        <v>4.1</v>
      </c>
      <c r="R99" s="140">
        <f t="shared" si="22"/>
        <v>7.8</v>
      </c>
      <c r="S99" s="140">
        <f t="shared" si="22"/>
        <v>146.4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2425.5</v>
      </c>
      <c r="AP99" s="140">
        <f>B99+C99-AO99</f>
        <v>12356.100000000002</v>
      </c>
    </row>
    <row r="100" spans="1:42" ht="12.75">
      <c r="A100" s="137" t="s">
        <v>35</v>
      </c>
      <c r="B100" s="20">
        <f>B94-B95-B96-B97-B98-B99</f>
        <v>114571.49999999996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1343.9999999999998</v>
      </c>
      <c r="K100" s="92">
        <f t="shared" si="24"/>
        <v>20242.9</v>
      </c>
      <c r="L100" s="92">
        <f t="shared" si="24"/>
        <v>4497.3</v>
      </c>
      <c r="M100" s="92">
        <f t="shared" si="24"/>
        <v>0</v>
      </c>
      <c r="N100" s="92">
        <f t="shared" si="24"/>
        <v>0</v>
      </c>
      <c r="O100" s="92">
        <f t="shared" si="24"/>
        <v>3943.9999999999986</v>
      </c>
      <c r="P100" s="92">
        <f>P94-P95-P96-P97-P98-P99</f>
        <v>535.2999999999995</v>
      </c>
      <c r="Q100" s="92">
        <f>Q94-Q95-Q96-Q97-Q98-Q99</f>
        <v>2572.9999999999995</v>
      </c>
      <c r="R100" s="92">
        <f t="shared" si="24"/>
        <v>1085.1</v>
      </c>
      <c r="S100" s="92">
        <f t="shared" si="24"/>
        <v>470.69999999999993</v>
      </c>
      <c r="T100" s="92">
        <f t="shared" si="24"/>
        <v>0</v>
      </c>
      <c r="U100" s="92">
        <f t="shared" si="24"/>
        <v>0</v>
      </c>
      <c r="V100" s="92">
        <f t="shared" si="24"/>
        <v>80.89999999999999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72013.10000000002</v>
      </c>
      <c r="AP100" s="92">
        <f>AP94-AP95-AP96-AP97-AP98-AP99</f>
        <v>88284.54000000002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2019-09-13T09:37:08Z</cp:lastPrinted>
  <dcterms:created xsi:type="dcterms:W3CDTF">2002-11-05T08:53:00Z</dcterms:created>
  <dcterms:modified xsi:type="dcterms:W3CDTF">2019-09-18T11:49:35Z</dcterms:modified>
  <cp:category/>
  <cp:version/>
  <cp:contentType/>
  <cp:contentStatus/>
</cp:coreProperties>
</file>